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1100" yWindow="-4780" windowWidth="29520" windowHeight="1690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5" i="1"/>
  <c r="J34"/>
  <c r="T35"/>
  <c r="T34"/>
  <c r="T33"/>
  <c r="T17"/>
  <c r="J33"/>
  <c r="J17"/>
  <c r="J4"/>
  <c r="J6"/>
  <c r="J8"/>
  <c r="J10"/>
  <c r="J12"/>
  <c r="J14"/>
  <c r="J16"/>
  <c r="J18"/>
  <c r="J20"/>
  <c r="J22"/>
  <c r="J24"/>
  <c r="J26"/>
  <c r="J28"/>
  <c r="J30"/>
  <c r="J32"/>
  <c r="J2"/>
  <c r="Q10"/>
  <c r="R10"/>
  <c r="T10"/>
  <c r="Q4"/>
  <c r="R4"/>
  <c r="T4"/>
  <c r="Q6"/>
  <c r="R6"/>
  <c r="T6"/>
  <c r="Q8"/>
  <c r="R8"/>
  <c r="T8"/>
  <c r="Q12"/>
  <c r="R12"/>
  <c r="T12"/>
  <c r="Q14"/>
  <c r="R14"/>
  <c r="T14"/>
  <c r="Q16"/>
  <c r="R16"/>
  <c r="T16"/>
  <c r="Q18"/>
  <c r="R18"/>
  <c r="T18"/>
  <c r="Q20"/>
  <c r="R20"/>
  <c r="T20"/>
  <c r="Q22"/>
  <c r="R22"/>
  <c r="T22"/>
  <c r="Q24"/>
  <c r="R24"/>
  <c r="T24"/>
  <c r="Q26"/>
  <c r="R26"/>
  <c r="T26"/>
  <c r="Q28"/>
  <c r="R28"/>
  <c r="T28"/>
  <c r="Q30"/>
  <c r="R30"/>
  <c r="T30"/>
  <c r="Q32"/>
  <c r="R32"/>
  <c r="T32"/>
  <c r="P2"/>
  <c r="Q2"/>
  <c r="R2"/>
  <c r="T2"/>
  <c r="R43"/>
  <c r="R42"/>
  <c r="G18"/>
  <c r="H18"/>
  <c r="G20"/>
  <c r="H20"/>
  <c r="G22"/>
  <c r="H22"/>
  <c r="G24"/>
  <c r="H24"/>
  <c r="G26"/>
  <c r="H26"/>
  <c r="G28"/>
  <c r="H28"/>
  <c r="G30"/>
  <c r="H30"/>
  <c r="G32"/>
  <c r="H32"/>
  <c r="H43"/>
  <c r="F2"/>
  <c r="G2"/>
  <c r="H2"/>
  <c r="G4"/>
  <c r="H4"/>
  <c r="G6"/>
  <c r="H6"/>
  <c r="G8"/>
  <c r="H8"/>
  <c r="G10"/>
  <c r="H10"/>
  <c r="G12"/>
  <c r="H12"/>
  <c r="G14"/>
  <c r="H14"/>
  <c r="G16"/>
  <c r="H16"/>
  <c r="H42"/>
  <c r="Q40"/>
  <c r="R40"/>
  <c r="Q38"/>
  <c r="R38"/>
  <c r="Q36"/>
  <c r="R36"/>
  <c r="Q34"/>
  <c r="R34"/>
  <c r="G40"/>
  <c r="H40"/>
  <c r="G38"/>
  <c r="H38"/>
  <c r="G36"/>
  <c r="H36"/>
  <c r="G34"/>
  <c r="H34"/>
  <c r="R33"/>
  <c r="R17"/>
  <c r="H33"/>
  <c r="H17"/>
</calcChain>
</file>

<file path=xl/sharedStrings.xml><?xml version="1.0" encoding="utf-8"?>
<sst xmlns="http://schemas.openxmlformats.org/spreadsheetml/2006/main" count="348" uniqueCount="140">
  <si>
    <t>IkB</t>
    <phoneticPr fontId="1" type="noConversion"/>
  </si>
  <si>
    <t>IL17</t>
    <phoneticPr fontId="1" type="noConversion"/>
  </si>
  <si>
    <t>Sample</t>
    <phoneticPr fontId="1" type="noConversion"/>
  </si>
  <si>
    <t>Gene</t>
    <phoneticPr fontId="1" type="noConversion"/>
  </si>
  <si>
    <t>AER</t>
    <phoneticPr fontId="1" type="noConversion"/>
  </si>
  <si>
    <t>Avg ct</t>
    <phoneticPr fontId="1" type="noConversion"/>
  </si>
  <si>
    <t>R0 1/(1+AER)^Ct</t>
    <phoneticPr fontId="1" type="noConversion"/>
  </si>
  <si>
    <t>Control</t>
    <phoneticPr fontId="1" type="noConversion"/>
  </si>
  <si>
    <t>+ Vt</t>
    <phoneticPr fontId="1" type="noConversion"/>
  </si>
  <si>
    <t>SD IkB C</t>
    <phoneticPr fontId="1" type="noConversion"/>
  </si>
  <si>
    <t>SD IkB Vt</t>
    <phoneticPr fontId="1" type="noConversion"/>
  </si>
  <si>
    <t>SD IL17 C</t>
    <phoneticPr fontId="1" type="noConversion"/>
  </si>
  <si>
    <t>SD IL17 Vt</t>
    <phoneticPr fontId="1" type="noConversion"/>
  </si>
  <si>
    <t>Well</t>
  </si>
  <si>
    <t>Efficiency</t>
  </si>
  <si>
    <t>C(t)</t>
  </si>
  <si>
    <t>A1</t>
  </si>
  <si>
    <t>A2</t>
  </si>
  <si>
    <t>A3</t>
  </si>
  <si>
    <t>N/A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</si>
  <si>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</si>
  <si>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</si>
  <si>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</si>
  <si>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</si>
  <si>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</si>
  <si>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</si>
  <si>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</si>
  <si>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</si>
  <si>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</si>
  <si>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</si>
  <si>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</si>
  <si>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</si>
  <si>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</si>
  <si>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</si>
  <si>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</si>
  <si>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</si>
  <si>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</si>
  <si>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</si>
  <si>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</si>
  <si>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</si>
  <si>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</si>
  <si>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</si>
  <si>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</si>
  <si>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</si>
  <si>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</si>
  <si>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</si>
  <si>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</si>
  <si>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</si>
  <si>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</si>
  <si>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</si>
  <si>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</si>
  <si>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</si>
  <si>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</si>
  <si>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</si>
  <si>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</si>
  <si>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</si>
  <si>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</si>
  <si>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</si>
  <si>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</si>
  <si>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</si>
  <si>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</si>
  <si>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</si>
  <si>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</si>
  <si>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</si>
  <si>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</si>
  <si>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</si>
  <si>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</si>
  <si>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</si>
  <si>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</si>
  <si>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</si>
  <si>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</si>
  <si>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</si>
  <si>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</si>
  <si>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</si>
  <si>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</si>
  <si>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</si>
  <si>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</si>
  <si>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</si>
  <si>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</si>
  <si>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</si>
  <si>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</si>
  <si>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</si>
  <si>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</si>
  <si>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</si>
  <si>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</si>
  <si>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</si>
  <si>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</si>
  <si>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</si>
  <si>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</si>
  <si>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</si>
  <si>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</si>
  <si>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</si>
  <si>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</si>
  <si>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</si>
  <si>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</si>
  <si>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</si>
  <si>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</si>
  <si>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</si>
  <si>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</si>
  <si>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</si>
  <si>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</si>
  <si>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</si>
  <si>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</si>
  <si>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</si>
  <si>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</si>
  <si>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</si>
  <si>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</si>
  <si>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</si>
  <si>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</si>
  <si>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</si>
  <si>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</si>
  <si>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</si>
  <si>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</si>
  <si>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CtVg1</t>
    <phoneticPr fontId="1" type="noConversion"/>
  </si>
  <si>
    <t>CtVg2</t>
    <phoneticPr fontId="1" type="noConversion"/>
  </si>
  <si>
    <t>CtVg3</t>
    <phoneticPr fontId="1" type="noConversion"/>
  </si>
  <si>
    <t>CtVg4</t>
    <phoneticPr fontId="1" type="noConversion"/>
  </si>
  <si>
    <t>CtVg5</t>
    <phoneticPr fontId="1" type="noConversion"/>
  </si>
  <si>
    <t>CtVg6</t>
    <phoneticPr fontId="1" type="noConversion"/>
  </si>
  <si>
    <t>CtVg7</t>
    <phoneticPr fontId="1" type="noConversion"/>
  </si>
  <si>
    <t>CtVg8</t>
    <phoneticPr fontId="1" type="noConversion"/>
  </si>
  <si>
    <t>CgC1</t>
    <phoneticPr fontId="1" type="noConversion"/>
  </si>
  <si>
    <t>CgC2</t>
    <phoneticPr fontId="1" type="noConversion"/>
  </si>
  <si>
    <t>CgC3</t>
    <phoneticPr fontId="1" type="noConversion"/>
  </si>
  <si>
    <t>CgC4</t>
    <phoneticPr fontId="1" type="noConversion"/>
  </si>
  <si>
    <t>CgC5</t>
    <phoneticPr fontId="1" type="noConversion"/>
  </si>
  <si>
    <t>CgC6</t>
    <phoneticPr fontId="1" type="noConversion"/>
  </si>
  <si>
    <t>CgC7</t>
    <phoneticPr fontId="1" type="noConversion"/>
  </si>
  <si>
    <t>CgC8</t>
    <phoneticPr fontId="1" type="noConversion"/>
  </si>
  <si>
    <t>neg1</t>
    <phoneticPr fontId="1" type="noConversion"/>
  </si>
  <si>
    <t>neg2</t>
    <phoneticPr fontId="1" type="noConversion"/>
  </si>
  <si>
    <t>neg3</t>
    <phoneticPr fontId="1" type="noConversion"/>
  </si>
  <si>
    <t>neg4</t>
    <phoneticPr fontId="1" type="noConversion"/>
  </si>
  <si>
    <t>gDNA10</t>
    <phoneticPr fontId="1" type="noConversion"/>
  </si>
  <si>
    <t>gDNA100</t>
    <phoneticPr fontId="1" type="noConversion"/>
  </si>
  <si>
    <t>gDNA1000</t>
    <phoneticPr fontId="1" type="noConversion"/>
  </si>
  <si>
    <t>gDNA10000</t>
    <phoneticPr fontId="1" type="noConversion"/>
  </si>
  <si>
    <t>EF1 R0</t>
    <phoneticPr fontId="1" type="noConversion"/>
  </si>
  <si>
    <t>Norm. R0</t>
    <phoneticPr fontId="1" type="noConversion"/>
  </si>
  <si>
    <t>Norm. R0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</si>
</sst>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49" fontId="0" fillId="0" borderId="0" xfId="0" applyNumberFormat="1"/>
    <xf numFmtId="0" fontId="0" fillId="0" borderId="0" xfId="0" applyFill="1"/>
    <xf numFmtId="0" fontId="0" fillId="4" borderId="0" xfId="0" applyFill="1"/>
    <xf numFmtId="0" fontId="0" fillId="2" borderId="0" xfId="0" applyFill="1" applyBorder="1"/>
    <xf numFmtId="0" fontId="0" fillId="4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C</c:v>
          </c:tx>
          <c:val>
            <c:numRef>
              <c:f>(Sheet1!$T$2,Sheet1!$T$4,Sheet1!$T$6,Sheet1!$T$8,Sheet1!$T$10,Sheet1!$T$12,Sheet1!$T$14,Sheet1!$T$16)</c:f>
              <c:numCache>
                <c:formatCode>General</c:formatCode>
                <c:ptCount val="8"/>
                <c:pt idx="0">
                  <c:v>2.99247673433941E-18</c:v>
                </c:pt>
                <c:pt idx="1">
                  <c:v>5.05267793748428E-19</c:v>
                </c:pt>
                <c:pt idx="2">
                  <c:v>5.13602160935683E-19</c:v>
                </c:pt>
                <c:pt idx="3">
                  <c:v>9.78043619407221E-18</c:v>
                </c:pt>
                <c:pt idx="4">
                  <c:v>5.15999146836724E-19</c:v>
                </c:pt>
                <c:pt idx="5">
                  <c:v>8.19058169704473E-21</c:v>
                </c:pt>
                <c:pt idx="6">
                  <c:v>6.63423715164329E-18</c:v>
                </c:pt>
                <c:pt idx="7">
                  <c:v>7.56462960362867E-20</c:v>
                </c:pt>
              </c:numCache>
            </c:numRef>
          </c:val>
        </c:ser>
        <c:ser>
          <c:idx val="1"/>
          <c:order val="1"/>
          <c:tx>
            <c:v>+Vt</c:v>
          </c:tx>
          <c:val>
            <c:numRef>
              <c:f>(Sheet1!$T$18,Sheet1!$T$20,Sheet1!$T$22,Sheet1!$T$24,Sheet1!$T$26,Sheet1!$T$28,Sheet1!$T$30,Sheet1!$T$32)</c:f>
              <c:numCache>
                <c:formatCode>General</c:formatCode>
                <c:ptCount val="8"/>
                <c:pt idx="0">
                  <c:v>4.15605146335929E-19</c:v>
                </c:pt>
                <c:pt idx="1">
                  <c:v>2.95352791698183E-20</c:v>
                </c:pt>
                <c:pt idx="2">
                  <c:v>9.85474091536795E-19</c:v>
                </c:pt>
                <c:pt idx="3">
                  <c:v>3.0573874505686E-18</c:v>
                </c:pt>
                <c:pt idx="4">
                  <c:v>9.90498217297056E-18</c:v>
                </c:pt>
                <c:pt idx="5">
                  <c:v>3.6990633767876E-20</c:v>
                </c:pt>
                <c:pt idx="6">
                  <c:v>3.43792577104759E-18</c:v>
                </c:pt>
                <c:pt idx="7">
                  <c:v>8.08851521041627E-19</c:v>
                </c:pt>
              </c:numCache>
            </c:numRef>
          </c:val>
        </c:ser>
        <c:marker val="1"/>
        <c:axId val="533656200"/>
        <c:axId val="533659192"/>
      </c:lineChart>
      <c:catAx>
        <c:axId val="533656200"/>
        <c:scaling>
          <c:orientation val="minMax"/>
        </c:scaling>
        <c:axPos val="b"/>
        <c:tickLblPos val="nextTo"/>
        <c:crossAx val="533659192"/>
        <c:crosses val="autoZero"/>
        <c:auto val="1"/>
        <c:lblAlgn val="ctr"/>
        <c:lblOffset val="100"/>
      </c:catAx>
      <c:valAx>
        <c:axId val="533659192"/>
        <c:scaling>
          <c:orientation val="minMax"/>
        </c:scaling>
        <c:axPos val="l"/>
        <c:majorGridlines/>
        <c:numFmt formatCode="General" sourceLinked="1"/>
        <c:tickLblPos val="nextTo"/>
        <c:crossAx val="533656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C</c:v>
          </c:tx>
          <c:val>
            <c:numRef>
              <c:f>(Sheet1!$J$2,Sheet1!$J$4,Sheet1!$J$6,Sheet1!$J$8,Sheet1!$J$10,Sheet1!$J$12,Sheet1!$J$14,Sheet1!$J$16)</c:f>
              <c:numCache>
                <c:formatCode>General</c:formatCode>
                <c:ptCount val="8"/>
                <c:pt idx="0">
                  <c:v>5.52329069115052E-12</c:v>
                </c:pt>
                <c:pt idx="1">
                  <c:v>8.05605081122764E-11</c:v>
                </c:pt>
                <c:pt idx="2">
                  <c:v>3.15191441467158E-11</c:v>
                </c:pt>
                <c:pt idx="3">
                  <c:v>1.68908692925099E-11</c:v>
                </c:pt>
                <c:pt idx="4">
                  <c:v>1.06517079292582E-10</c:v>
                </c:pt>
                <c:pt idx="5">
                  <c:v>1.48693671229945E-11</c:v>
                </c:pt>
                <c:pt idx="6">
                  <c:v>4.67596849313765E-11</c:v>
                </c:pt>
                <c:pt idx="7">
                  <c:v>6.8112889808762E-12</c:v>
                </c:pt>
              </c:numCache>
            </c:numRef>
          </c:val>
        </c:ser>
        <c:ser>
          <c:idx val="1"/>
          <c:order val="1"/>
          <c:tx>
            <c:v>+Vt</c:v>
          </c:tx>
          <c:val>
            <c:numRef>
              <c:f>(Sheet1!$J$18,Sheet1!$J$20,Sheet1!$J$22,Sheet1!$J$24,Sheet1!$J$26,Sheet1!$J$28,Sheet1!$J$30,Sheet1!$J$32)</c:f>
              <c:numCache>
                <c:formatCode>General</c:formatCode>
                <c:ptCount val="8"/>
                <c:pt idx="0">
                  <c:v>5.10795119136791E-11</c:v>
                </c:pt>
                <c:pt idx="1">
                  <c:v>3.37648717827187E-11</c:v>
                </c:pt>
                <c:pt idx="2">
                  <c:v>8.84214524942264E-12</c:v>
                </c:pt>
                <c:pt idx="3">
                  <c:v>2.82009615906899E-10</c:v>
                </c:pt>
                <c:pt idx="4">
                  <c:v>1.19350885755701E-10</c:v>
                </c:pt>
                <c:pt idx="5">
                  <c:v>2.63888311407363E-10</c:v>
                </c:pt>
                <c:pt idx="6">
                  <c:v>3.3862192111312E-11</c:v>
                </c:pt>
                <c:pt idx="7">
                  <c:v>1.77891056026066E-10</c:v>
                </c:pt>
              </c:numCache>
            </c:numRef>
          </c:val>
        </c:ser>
        <c:marker val="1"/>
        <c:axId val="583938824"/>
        <c:axId val="583941992"/>
      </c:lineChart>
      <c:catAx>
        <c:axId val="583938824"/>
        <c:scaling>
          <c:orientation val="minMax"/>
        </c:scaling>
        <c:axPos val="b"/>
        <c:tickLblPos val="nextTo"/>
        <c:crossAx val="583941992"/>
        <c:crosses val="autoZero"/>
        <c:auto val="1"/>
        <c:lblAlgn val="ctr"/>
        <c:lblOffset val="100"/>
      </c:catAx>
      <c:valAx>
        <c:axId val="583941992"/>
        <c:scaling>
          <c:orientation val="minMax"/>
        </c:scaling>
        <c:axPos val="l"/>
        <c:majorGridlines/>
        <c:numFmt formatCode="General" sourceLinked="1"/>
        <c:tickLblPos val="nextTo"/>
        <c:crossAx val="583938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IkB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Sheet1!$J$34:$J$35</c:f>
                <c:numCache>
                  <c:formatCode>General</c:formatCode>
                  <c:ptCount val="2"/>
                  <c:pt idx="0">
                    <c:v>3.70888893745526E-11</c:v>
                  </c:pt>
                  <c:pt idx="1">
                    <c:v>1.08397943058682E-10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Sheet1!$G$42:$G$43</c:f>
              <c:strCache>
                <c:ptCount val="2"/>
                <c:pt idx="0">
                  <c:v>Control</c:v>
                </c:pt>
                <c:pt idx="1">
                  <c:v>+ Vt</c:v>
                </c:pt>
              </c:strCache>
            </c:strRef>
          </c:cat>
          <c:val>
            <c:numRef>
              <c:f>(Sheet1!$J$17,Sheet1!$J$33)</c:f>
              <c:numCache>
                <c:formatCode>General</c:formatCode>
                <c:ptCount val="2"/>
                <c:pt idx="0">
                  <c:v>3.86814040713102E-11</c:v>
                </c:pt>
                <c:pt idx="1">
                  <c:v>1.21336073769145E-10</c:v>
                </c:pt>
              </c:numCache>
            </c:numRef>
          </c:val>
        </c:ser>
        <c:axId val="585778568"/>
        <c:axId val="585794488"/>
      </c:barChart>
      <c:catAx>
        <c:axId val="585778568"/>
        <c:scaling>
          <c:orientation val="minMax"/>
        </c:scaling>
        <c:axPos val="b"/>
        <c:tickLblPos val="nextTo"/>
        <c:crossAx val="585794488"/>
        <c:crosses val="autoZero"/>
        <c:auto val="1"/>
        <c:lblAlgn val="ctr"/>
        <c:lblOffset val="100"/>
      </c:catAx>
      <c:valAx>
        <c:axId val="585794488"/>
        <c:scaling>
          <c:orientation val="minMax"/>
        </c:scaling>
        <c:axPos val="l"/>
        <c:majorGridlines/>
        <c:numFmt formatCode="General" sourceLinked="1"/>
        <c:tickLblPos val="nextTo"/>
        <c:crossAx val="58577856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IL-17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Sheet1!$T$34:$T$35</c:f>
                <c:numCache>
                  <c:formatCode>General</c:formatCode>
                  <c:ptCount val="2"/>
                  <c:pt idx="0">
                    <c:v>3.6675264367177E-18</c:v>
                  </c:pt>
                  <c:pt idx="1">
                    <c:v>3.32680366232544E-18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Sheet1!$G$42:$G$43</c:f>
              <c:strCache>
                <c:ptCount val="2"/>
                <c:pt idx="0">
                  <c:v>Control</c:v>
                </c:pt>
                <c:pt idx="1">
                  <c:v>+ Vt</c:v>
                </c:pt>
              </c:strCache>
            </c:strRef>
          </c:cat>
          <c:val>
            <c:numRef>
              <c:f>(Sheet1!$T$17,Sheet1!$T$33)</c:f>
              <c:numCache>
                <c:formatCode>General</c:formatCode>
                <c:ptCount val="2"/>
                <c:pt idx="0">
                  <c:v>2.62823200741363E-18</c:v>
                </c:pt>
                <c:pt idx="1">
                  <c:v>2.33459400830485E-18</c:v>
                </c:pt>
              </c:numCache>
            </c:numRef>
          </c:val>
        </c:ser>
        <c:axId val="578956776"/>
        <c:axId val="481500168"/>
      </c:barChart>
      <c:catAx>
        <c:axId val="578956776"/>
        <c:scaling>
          <c:orientation val="minMax"/>
        </c:scaling>
        <c:axPos val="b"/>
        <c:tickLblPos val="nextTo"/>
        <c:crossAx val="481500168"/>
        <c:crosses val="autoZero"/>
        <c:auto val="1"/>
        <c:lblAlgn val="ctr"/>
        <c:lblOffset val="100"/>
      </c:catAx>
      <c:valAx>
        <c:axId val="481500168"/>
        <c:scaling>
          <c:orientation val="minMax"/>
        </c:scaling>
        <c:axPos val="l"/>
        <c:majorGridlines/>
        <c:numFmt formatCode="General" sourceLinked="1"/>
        <c:tickLblPos val="nextTo"/>
        <c:crossAx val="5789567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v>IkB</c:v>
          </c:tx>
          <c:errBars>
            <c:errBarType val="plus"/>
            <c:errValType val="cust"/>
            <c:plus>
              <c:numRef>
                <c:f>Sheet2!$B$40:$B$41</c:f>
                <c:numCache>
                  <c:formatCode>General</c:formatCode>
                  <c:ptCount val="2"/>
                  <c:pt idx="0">
                    <c:v>5.45995896770627E-53</c:v>
                  </c:pt>
                  <c:pt idx="1">
                    <c:v>9.29041795744902E-54</c:v>
                  </c:pt>
                </c:numCache>
              </c:numRef>
            </c:plus>
            <c:minus>
              <c:numRef>
                <c:f>Sheet2!$B$40:$B$41</c:f>
                <c:numCache>
                  <c:formatCode>General</c:formatCode>
                  <c:ptCount val="2"/>
                  <c:pt idx="0">
                    <c:v>5.45995896770627E-53</c:v>
                  </c:pt>
                  <c:pt idx="1">
                    <c:v>9.29041795744902E-54</c:v>
                  </c:pt>
                </c:numCache>
              </c:numRef>
            </c:minus>
          </c:errBars>
          <c:cat>
            <c:strRef>
              <c:f>Sheet1!$G$42:$G$43</c:f>
              <c:strCache>
                <c:ptCount val="2"/>
                <c:pt idx="0">
                  <c:v>Control</c:v>
                </c:pt>
                <c:pt idx="1">
                  <c:v>+ Vt</c:v>
                </c:pt>
              </c:strCache>
            </c:strRef>
          </c:cat>
          <c:val>
            <c:numRef>
              <c:f>(Sheet1!$H$17,Sheet1!$H$33)</c:f>
              <c:numCache>
                <c:formatCode>General</c:formatCode>
                <c:ptCount val="2"/>
                <c:pt idx="0">
                  <c:v>2.33236722919044E-53</c:v>
                </c:pt>
                <c:pt idx="1">
                  <c:v>6.49138852620929E-54</c:v>
                </c:pt>
              </c:numCache>
            </c:numRef>
          </c:val>
        </c:ser>
        <c:axId val="533721912"/>
        <c:axId val="576716808"/>
      </c:barChart>
      <c:catAx>
        <c:axId val="533721912"/>
        <c:scaling>
          <c:orientation val="minMax"/>
        </c:scaling>
        <c:axPos val="b"/>
        <c:tickLblPos val="nextTo"/>
        <c:crossAx val="576716808"/>
        <c:crosses val="autoZero"/>
        <c:auto val="1"/>
        <c:lblAlgn val="ctr"/>
        <c:lblOffset val="100"/>
      </c:catAx>
      <c:valAx>
        <c:axId val="576716808"/>
        <c:scaling>
          <c:orientation val="minMax"/>
        </c:scaling>
        <c:axPos val="l"/>
        <c:majorGridlines/>
        <c:numFmt formatCode="General" sourceLinked="1"/>
        <c:tickLblPos val="nextTo"/>
        <c:crossAx val="533721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"/>
  <c:chart>
    <c:title/>
    <c:plotArea>
      <c:layout/>
      <c:barChart>
        <c:barDir val="col"/>
        <c:grouping val="clustered"/>
        <c:ser>
          <c:idx val="0"/>
          <c:order val="0"/>
          <c:tx>
            <c:v>IL17</c:v>
          </c:tx>
          <c:errBars>
            <c:errBarType val="plus"/>
            <c:errValType val="cust"/>
            <c:plus>
              <c:numRef>
                <c:f>Sheet2!$B$42:$B$43</c:f>
                <c:numCache>
                  <c:formatCode>General</c:formatCode>
                  <c:ptCount val="2"/>
                  <c:pt idx="0">
                    <c:v>7.86726141839055E-60</c:v>
                  </c:pt>
                  <c:pt idx="1">
                    <c:v>1.02258832212581E-60</c:v>
                  </c:pt>
                </c:numCache>
              </c:numRef>
            </c:plus>
            <c:minus>
              <c:numRef>
                <c:f>Sheet2!$B$42:$B$43</c:f>
                <c:numCache>
                  <c:formatCode>General</c:formatCode>
                  <c:ptCount val="2"/>
                  <c:pt idx="0">
                    <c:v>7.86726141839055E-60</c:v>
                  </c:pt>
                  <c:pt idx="1">
                    <c:v>1.02258832212581E-60</c:v>
                  </c:pt>
                </c:numCache>
              </c:numRef>
            </c:minus>
          </c:errBars>
          <c:cat>
            <c:strRef>
              <c:f>Sheet1!$G$42:$G$43</c:f>
              <c:strCache>
                <c:ptCount val="2"/>
                <c:pt idx="0">
                  <c:v>Control</c:v>
                </c:pt>
                <c:pt idx="1">
                  <c:v>+ Vt</c:v>
                </c:pt>
              </c:strCache>
            </c:strRef>
          </c:cat>
          <c:val>
            <c:numRef>
              <c:f>(Sheet1!$R$17,Sheet1!$R$33)</c:f>
              <c:numCache>
                <c:formatCode>General</c:formatCode>
                <c:ptCount val="2"/>
                <c:pt idx="0">
                  <c:v>2.35676299089811E-59</c:v>
                </c:pt>
                <c:pt idx="1">
                  <c:v>4.51193164154544E-61</c:v>
                </c:pt>
              </c:numCache>
            </c:numRef>
          </c:val>
        </c:ser>
        <c:axId val="576754472"/>
        <c:axId val="576757528"/>
      </c:barChart>
      <c:catAx>
        <c:axId val="576754472"/>
        <c:scaling>
          <c:orientation val="minMax"/>
        </c:scaling>
        <c:axPos val="b"/>
        <c:tickLblPos val="nextTo"/>
        <c:crossAx val="576757528"/>
        <c:crosses val="autoZero"/>
        <c:auto val="1"/>
        <c:lblAlgn val="ctr"/>
        <c:lblOffset val="100"/>
      </c:catAx>
      <c:valAx>
        <c:axId val="576757528"/>
        <c:scaling>
          <c:orientation val="minMax"/>
        </c:scaling>
        <c:axPos val="l"/>
        <c:majorGridlines/>
        <c:numFmt formatCode="General" sourceLinked="1"/>
        <c:tickLblPos val="nextTo"/>
        <c:crossAx val="576754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gDNA IL17</a:t>
            </a:r>
          </a:p>
        </c:rich>
      </c:tx>
    </c:title>
    <c:plotArea>
      <c:layout/>
      <c:lineChart>
        <c:grouping val="stacked"/>
        <c:ser>
          <c:idx val="0"/>
          <c:order val="0"/>
          <c:val>
            <c:numRef>
              <c:f>(Sheet1!$R$34,Sheet1!$R$36,Sheet1!$R$38,Sheet1!$R$40)</c:f>
              <c:numCache>
                <c:formatCode>General</c:formatCode>
                <c:ptCount val="4"/>
                <c:pt idx="0">
                  <c:v>6.56848521679323E-41</c:v>
                </c:pt>
                <c:pt idx="1">
                  <c:v>4.90301363606105E-48</c:v>
                </c:pt>
                <c:pt idx="2">
                  <c:v>3.8814278333177E-56</c:v>
                </c:pt>
                <c:pt idx="3">
                  <c:v>6.39856272537131E-66</c:v>
                </c:pt>
              </c:numCache>
            </c:numRef>
          </c:val>
        </c:ser>
        <c:marker val="1"/>
        <c:axId val="576780760"/>
        <c:axId val="576783928"/>
      </c:lineChart>
      <c:catAx>
        <c:axId val="576780760"/>
        <c:scaling>
          <c:orientation val="minMax"/>
        </c:scaling>
        <c:axPos val="b"/>
        <c:tickLblPos val="nextTo"/>
        <c:crossAx val="576783928"/>
        <c:crosses val="autoZero"/>
        <c:auto val="1"/>
        <c:lblAlgn val="ctr"/>
        <c:lblOffset val="100"/>
      </c:catAx>
      <c:valAx>
        <c:axId val="576783928"/>
        <c:scaling>
          <c:orientation val="minMax"/>
        </c:scaling>
        <c:axPos val="l"/>
        <c:majorGridlines/>
        <c:numFmt formatCode="General" sourceLinked="1"/>
        <c:tickLblPos val="nextTo"/>
        <c:crossAx val="57678076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gDNA IkB</a:t>
            </a:r>
          </a:p>
        </c:rich>
      </c:tx>
    </c:title>
    <c:plotArea>
      <c:layout/>
      <c:lineChart>
        <c:grouping val="stacked"/>
        <c:ser>
          <c:idx val="0"/>
          <c:order val="0"/>
          <c:val>
            <c:numRef>
              <c:f>(Sheet1!$H$34,Sheet1!$H$36,Sheet1!$H$38,Sheet1!$H$40)</c:f>
              <c:numCache>
                <c:formatCode>General</c:formatCode>
                <c:ptCount val="4"/>
                <c:pt idx="0">
                  <c:v>4.82365442358256E-46</c:v>
                </c:pt>
                <c:pt idx="1">
                  <c:v>6.74553489462229E-54</c:v>
                </c:pt>
                <c:pt idx="2">
                  <c:v>1.73280977579245E-61</c:v>
                </c:pt>
                <c:pt idx="3">
                  <c:v>2.28911815848823E-71</c:v>
                </c:pt>
              </c:numCache>
            </c:numRef>
          </c:val>
        </c:ser>
        <c:marker val="1"/>
        <c:axId val="576808408"/>
        <c:axId val="576811576"/>
      </c:lineChart>
      <c:catAx>
        <c:axId val="576808408"/>
        <c:scaling>
          <c:orientation val="minMax"/>
        </c:scaling>
        <c:axPos val="b"/>
        <c:tickLblPos val="nextTo"/>
        <c:crossAx val="576811576"/>
        <c:crosses val="autoZero"/>
        <c:auto val="1"/>
        <c:lblAlgn val="ctr"/>
        <c:lblOffset val="100"/>
      </c:catAx>
      <c:valAx>
        <c:axId val="576811576"/>
        <c:scaling>
          <c:orientation val="minMax"/>
        </c:scaling>
        <c:axPos val="l"/>
        <c:majorGridlines/>
        <c:numFmt formatCode="General" sourceLinked="1"/>
        <c:tickLblPos val="nextTo"/>
        <c:crossAx val="57680840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88900</xdr:colOff>
      <xdr:row>3</xdr:row>
      <xdr:rowOff>0</xdr:rowOff>
    </xdr:from>
    <xdr:to>
      <xdr:col>24</xdr:col>
      <xdr:colOff>850900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63500</xdr:rowOff>
    </xdr:from>
    <xdr:to>
      <xdr:col>4</xdr:col>
      <xdr:colOff>762000</xdr:colOff>
      <xdr:row>19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4</xdr:col>
      <xdr:colOff>762000</xdr:colOff>
      <xdr:row>38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228600</xdr:colOff>
      <xdr:row>11</xdr:row>
      <xdr:rowOff>38100</xdr:rowOff>
    </xdr:from>
    <xdr:to>
      <xdr:col>29</xdr:col>
      <xdr:colOff>38100</xdr:colOff>
      <xdr:row>27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25400</xdr:rowOff>
    </xdr:from>
    <xdr:to>
      <xdr:col>4</xdr:col>
      <xdr:colOff>762000</xdr:colOff>
      <xdr:row>17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25400</xdr:rowOff>
    </xdr:from>
    <xdr:to>
      <xdr:col>4</xdr:col>
      <xdr:colOff>762000</xdr:colOff>
      <xdr:row>35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10</xdr:col>
      <xdr:colOff>762000</xdr:colOff>
      <xdr:row>17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190500</xdr:colOff>
      <xdr:row>40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49"/>
  <sheetViews>
    <sheetView tabSelected="1" view="pageLayout" workbookViewId="0">
      <selection activeCell="J36" sqref="J36"/>
    </sheetView>
  </sheetViews>
  <sheetFormatPr baseColWidth="10" defaultRowHeight="13"/>
  <cols>
    <col min="8" max="8" width="12.28515625" bestFit="1" customWidth="1"/>
    <col min="9" max="10" width="12.28515625" customWidth="1"/>
    <col min="18" max="18" width="12.28515625" bestFit="1" customWidth="1"/>
    <col min="19" max="19" width="10.7109375" style="5"/>
    <col min="20" max="20" width="12.28515625" bestFit="1" customWidth="1"/>
  </cols>
  <sheetData>
    <row r="1" spans="1:20">
      <c r="A1" t="s">
        <v>13</v>
      </c>
      <c r="B1" t="s">
        <v>2</v>
      </c>
      <c r="C1" t="s">
        <v>3</v>
      </c>
      <c r="D1" t="s">
        <v>14</v>
      </c>
      <c r="E1" t="s">
        <v>15</v>
      </c>
      <c r="F1" t="s">
        <v>4</v>
      </c>
      <c r="G1" t="s">
        <v>5</v>
      </c>
      <c r="H1" t="s">
        <v>6</v>
      </c>
      <c r="I1" s="5" t="s">
        <v>137</v>
      </c>
      <c r="J1" s="6" t="s">
        <v>139</v>
      </c>
      <c r="K1" t="s">
        <v>13</v>
      </c>
      <c r="L1" t="s">
        <v>2</v>
      </c>
      <c r="M1" t="s">
        <v>3</v>
      </c>
      <c r="N1" t="s">
        <v>14</v>
      </c>
      <c r="O1" t="s">
        <v>15</v>
      </c>
      <c r="P1" t="s">
        <v>4</v>
      </c>
      <c r="Q1" t="s">
        <v>5</v>
      </c>
      <c r="R1" t="s">
        <v>6</v>
      </c>
      <c r="S1" s="5" t="s">
        <v>137</v>
      </c>
      <c r="T1" s="5" t="s">
        <v>138</v>
      </c>
    </row>
    <row r="2" spans="1:20" s="1" customFormat="1">
      <c r="A2" s="1" t="s">
        <v>17</v>
      </c>
      <c r="B2" s="1" t="s">
        <v>121</v>
      </c>
      <c r="C2" s="1" t="s">
        <v>0</v>
      </c>
      <c r="D2" s="1">
        <v>87</v>
      </c>
      <c r="E2" s="1">
        <v>27.66</v>
      </c>
      <c r="F2" s="1">
        <f>AVERAGE(D2:D33)</f>
        <v>89.417812500000025</v>
      </c>
      <c r="G2" s="1">
        <f>AVERAGE(E2:E3)</f>
        <v>27.93</v>
      </c>
      <c r="H2" s="1">
        <f>1/((1+F2)^G2)</f>
        <v>2.3005193808701917E-55</v>
      </c>
      <c r="I2" s="5">
        <v>4.1651245779189369E-44</v>
      </c>
      <c r="J2" s="6">
        <f>H2/I2</f>
        <v>5.5232906911505233E-12</v>
      </c>
      <c r="K2" s="1" t="s">
        <v>24</v>
      </c>
      <c r="L2" s="1" t="s">
        <v>121</v>
      </c>
      <c r="M2" s="1" t="s">
        <v>1</v>
      </c>
      <c r="N2" s="1">
        <v>86.53</v>
      </c>
      <c r="O2" s="1">
        <v>32.1</v>
      </c>
      <c r="P2" s="1">
        <f>AVERAGE(N2:N33)</f>
        <v>80.418750000000003</v>
      </c>
      <c r="Q2" s="1">
        <f>AVERAGE(O2:O3)</f>
        <v>31.875</v>
      </c>
      <c r="R2" s="1">
        <f>1/((1+P2)^Q2)</f>
        <v>1.2464038395047672E-61</v>
      </c>
      <c r="S2" s="5">
        <v>4.1651245779189369E-44</v>
      </c>
      <c r="T2" s="6">
        <f>R2/S2</f>
        <v>2.9924767343394095E-18</v>
      </c>
    </row>
    <row r="3" spans="1:20" s="1" customFormat="1">
      <c r="A3" s="1" t="s">
        <v>21</v>
      </c>
      <c r="B3" s="1" t="s">
        <v>121</v>
      </c>
      <c r="C3" s="1" t="s">
        <v>0</v>
      </c>
      <c r="D3" s="1">
        <v>85.37</v>
      </c>
      <c r="E3" s="1">
        <v>28.2</v>
      </c>
      <c r="F3" s="1">
        <v>89.417812500000025</v>
      </c>
      <c r="I3" s="5"/>
      <c r="J3" s="6"/>
      <c r="K3" s="1" t="s">
        <v>27</v>
      </c>
      <c r="L3" s="1" t="s">
        <v>121</v>
      </c>
      <c r="M3" s="1" t="s">
        <v>1</v>
      </c>
      <c r="N3" s="1">
        <v>90.03</v>
      </c>
      <c r="O3" s="1">
        <v>31.65</v>
      </c>
      <c r="P3" s="1">
        <v>80.418750000000003</v>
      </c>
      <c r="S3" s="5"/>
      <c r="T3" s="6"/>
    </row>
    <row r="4" spans="1:20">
      <c r="A4" t="s">
        <v>30</v>
      </c>
      <c r="B4" t="s">
        <v>122</v>
      </c>
      <c r="C4" t="s">
        <v>0</v>
      </c>
      <c r="D4">
        <v>89.6</v>
      </c>
      <c r="E4">
        <v>27.29</v>
      </c>
      <c r="F4">
        <v>89.417812500000025</v>
      </c>
      <c r="G4">
        <f>AVERAGE(E4:E5)</f>
        <v>27.785</v>
      </c>
      <c r="H4" s="1">
        <f t="shared" ref="H4:H32" si="0">1/((1+F4)^G4)</f>
        <v>4.4206153334150904E-55</v>
      </c>
      <c r="I4" s="5">
        <v>5.487323053193905E-45</v>
      </c>
      <c r="J4" s="6">
        <f t="shared" ref="J3:J32" si="1">H4/I4</f>
        <v>8.056050811227643E-11</v>
      </c>
      <c r="K4" t="s">
        <v>36</v>
      </c>
      <c r="L4" t="s">
        <v>122</v>
      </c>
      <c r="M4" t="s">
        <v>1</v>
      </c>
      <c r="N4">
        <v>80.94</v>
      </c>
      <c r="O4">
        <v>33.200000000000003</v>
      </c>
      <c r="P4">
        <v>80.418750000000003</v>
      </c>
      <c r="Q4">
        <f>AVERAGE(O4:O5)</f>
        <v>32.74</v>
      </c>
      <c r="R4" s="1">
        <f t="shared" ref="R4:R32" si="2">1/((1+P4)^Q4)</f>
        <v>2.7725676126721748E-63</v>
      </c>
      <c r="S4" s="5">
        <v>5.487323053193905E-45</v>
      </c>
      <c r="T4" s="6">
        <f t="shared" ref="T4:T32" si="3">R4/S4</f>
        <v>5.052677937484285E-19</v>
      </c>
    </row>
    <row r="5" spans="1:20">
      <c r="A5" t="s">
        <v>33</v>
      </c>
      <c r="B5" t="s">
        <v>122</v>
      </c>
      <c r="C5" t="s">
        <v>0</v>
      </c>
      <c r="D5">
        <v>88.43</v>
      </c>
      <c r="E5">
        <v>28.28</v>
      </c>
      <c r="F5">
        <v>89.417812500000025</v>
      </c>
      <c r="H5" s="1"/>
      <c r="I5" s="5"/>
      <c r="J5" s="6"/>
      <c r="K5" t="s">
        <v>39</v>
      </c>
      <c r="L5" t="s">
        <v>122</v>
      </c>
      <c r="M5" t="s">
        <v>1</v>
      </c>
      <c r="N5">
        <v>84.89</v>
      </c>
      <c r="O5">
        <v>32.28</v>
      </c>
      <c r="P5">
        <v>80.418750000000003</v>
      </c>
      <c r="R5" s="1"/>
      <c r="T5" s="6"/>
    </row>
    <row r="6" spans="1:20" s="1" customFormat="1">
      <c r="A6" s="1" t="s">
        <v>42</v>
      </c>
      <c r="B6" s="1" t="s">
        <v>123</v>
      </c>
      <c r="C6" s="1" t="s">
        <v>0</v>
      </c>
      <c r="D6" s="1">
        <v>94.07</v>
      </c>
      <c r="E6" s="1">
        <v>26.8</v>
      </c>
      <c r="F6" s="1">
        <v>89.417812500000025</v>
      </c>
      <c r="G6" s="1">
        <f>AVERAGE(E6:E7)</f>
        <v>27.240000000000002</v>
      </c>
      <c r="H6" s="1">
        <f t="shared" si="0"/>
        <v>5.1480310005090467E-54</v>
      </c>
      <c r="I6" s="5">
        <v>1.6333029147447374E-43</v>
      </c>
      <c r="J6" s="6">
        <f t="shared" si="1"/>
        <v>3.1519144146715812E-11</v>
      </c>
      <c r="K6" s="1" t="s">
        <v>48</v>
      </c>
      <c r="L6" s="1" t="s">
        <v>123</v>
      </c>
      <c r="M6" s="1" t="s">
        <v>1</v>
      </c>
      <c r="N6" s="1">
        <v>80.67</v>
      </c>
      <c r="O6" s="1">
        <v>32.54</v>
      </c>
      <c r="P6" s="1">
        <v>80.418750000000003</v>
      </c>
      <c r="Q6" s="1">
        <f>AVERAGE(O6:O7)</f>
        <v>31.965</v>
      </c>
      <c r="R6" s="1">
        <f t="shared" si="2"/>
        <v>8.3886790647544635E-62</v>
      </c>
      <c r="S6" s="5">
        <v>1.6333029147447374E-43</v>
      </c>
      <c r="T6" s="6">
        <f t="shared" si="3"/>
        <v>5.1360216093568275E-19</v>
      </c>
    </row>
    <row r="7" spans="1:20" s="1" customFormat="1">
      <c r="A7" s="1" t="s">
        <v>45</v>
      </c>
      <c r="B7" s="1" t="s">
        <v>123</v>
      </c>
      <c r="C7" s="1" t="s">
        <v>0</v>
      </c>
      <c r="D7" s="1">
        <v>86.4</v>
      </c>
      <c r="E7" s="1">
        <v>27.68</v>
      </c>
      <c r="F7" s="1">
        <v>89.417812500000025</v>
      </c>
      <c r="I7" s="5"/>
      <c r="J7" s="6"/>
      <c r="K7" s="1" t="s">
        <v>51</v>
      </c>
      <c r="L7" s="1" t="s">
        <v>123</v>
      </c>
      <c r="M7" s="1" t="s">
        <v>1</v>
      </c>
      <c r="N7" s="1">
        <v>87.97</v>
      </c>
      <c r="O7" s="1">
        <v>31.39</v>
      </c>
      <c r="P7" s="1">
        <v>80.418750000000003</v>
      </c>
      <c r="S7" s="5"/>
      <c r="T7" s="6"/>
    </row>
    <row r="8" spans="1:20">
      <c r="A8" t="s">
        <v>54</v>
      </c>
      <c r="B8" t="s">
        <v>124</v>
      </c>
      <c r="C8" t="s">
        <v>0</v>
      </c>
      <c r="D8">
        <v>86.71</v>
      </c>
      <c r="E8">
        <v>27.43</v>
      </c>
      <c r="F8">
        <v>89.417812500000025</v>
      </c>
      <c r="G8">
        <f>AVERAGE(E8:E9)</f>
        <v>27.515000000000001</v>
      </c>
      <c r="H8" s="1">
        <f t="shared" si="0"/>
        <v>1.4916650169732859E-54</v>
      </c>
      <c r="I8" s="5">
        <v>8.8311915221246357E-44</v>
      </c>
      <c r="J8" s="6">
        <f t="shared" si="1"/>
        <v>1.689086929250988E-11</v>
      </c>
      <c r="K8" t="s">
        <v>60</v>
      </c>
      <c r="L8" t="s">
        <v>124</v>
      </c>
      <c r="M8" t="s">
        <v>1</v>
      </c>
      <c r="N8">
        <v>81.459999999999994</v>
      </c>
      <c r="O8">
        <v>31.36</v>
      </c>
      <c r="P8">
        <v>80.418750000000003</v>
      </c>
      <c r="Q8">
        <f>AVERAGE(O8:O9)</f>
        <v>31.435000000000002</v>
      </c>
      <c r="R8" s="1">
        <f t="shared" si="2"/>
        <v>8.6372905199771487E-61</v>
      </c>
      <c r="S8" s="5">
        <v>8.8311915221246357E-44</v>
      </c>
      <c r="T8" s="6">
        <f t="shared" si="3"/>
        <v>9.7804361940722151E-18</v>
      </c>
    </row>
    <row r="9" spans="1:20">
      <c r="A9" t="s">
        <v>57</v>
      </c>
      <c r="B9" t="s">
        <v>124</v>
      </c>
      <c r="C9" t="s">
        <v>0</v>
      </c>
      <c r="D9">
        <v>90.44</v>
      </c>
      <c r="E9">
        <v>27.6</v>
      </c>
      <c r="F9">
        <v>89.417812500000025</v>
      </c>
      <c r="H9" s="1"/>
      <c r="I9" s="5"/>
      <c r="J9" s="6"/>
      <c r="K9" t="s">
        <v>63</v>
      </c>
      <c r="L9" t="s">
        <v>124</v>
      </c>
      <c r="M9" t="s">
        <v>1</v>
      </c>
      <c r="N9">
        <v>87.45</v>
      </c>
      <c r="O9">
        <v>31.51</v>
      </c>
      <c r="P9">
        <v>80.418750000000003</v>
      </c>
      <c r="R9" s="1"/>
      <c r="T9" s="6"/>
    </row>
    <row r="10" spans="1:20" s="1" customFormat="1">
      <c r="A10" s="1" t="s">
        <v>66</v>
      </c>
      <c r="B10" s="1" t="s">
        <v>125</v>
      </c>
      <c r="C10" s="1" t="s">
        <v>0</v>
      </c>
      <c r="D10" s="1">
        <v>88.39</v>
      </c>
      <c r="E10" s="1">
        <v>26.54</v>
      </c>
      <c r="F10" s="1">
        <v>89.417812500000025</v>
      </c>
      <c r="G10" s="1">
        <f>AVERAGE(E10:E11)</f>
        <v>27</v>
      </c>
      <c r="H10" s="1">
        <f t="shared" si="0"/>
        <v>1.5175468671409917E-53</v>
      </c>
      <c r="I10" s="5">
        <v>1.4246981584733287E-43</v>
      </c>
      <c r="J10" s="6">
        <f t="shared" si="1"/>
        <v>1.0651707929258204E-10</v>
      </c>
      <c r="K10" s="1" t="s">
        <v>72</v>
      </c>
      <c r="L10" s="1" t="s">
        <v>125</v>
      </c>
      <c r="M10" s="1" t="s">
        <v>1</v>
      </c>
      <c r="N10" s="1">
        <v>77.430000000000007</v>
      </c>
      <c r="O10" s="1">
        <v>31.81</v>
      </c>
      <c r="P10" s="1">
        <v>80.418750000000003</v>
      </c>
      <c r="Q10" s="1">
        <f>AVERAGE(O10:O11)</f>
        <v>31.994999999999997</v>
      </c>
      <c r="R10" s="1">
        <f t="shared" si="2"/>
        <v>7.3514303427208885E-62</v>
      </c>
      <c r="S10" s="5">
        <v>1.4246981584733287E-43</v>
      </c>
      <c r="T10" s="6">
        <f>R10/S10</f>
        <v>5.1599914683672356E-19</v>
      </c>
    </row>
    <row r="11" spans="1:20" s="1" customFormat="1">
      <c r="A11" s="1" t="s">
        <v>69</v>
      </c>
      <c r="B11" s="1" t="s">
        <v>125</v>
      </c>
      <c r="C11" s="1" t="s">
        <v>0</v>
      </c>
      <c r="D11" s="1">
        <v>86.99</v>
      </c>
      <c r="E11" s="1">
        <v>27.46</v>
      </c>
      <c r="F11" s="1">
        <v>89.417812500000025</v>
      </c>
      <c r="I11" s="5"/>
      <c r="J11" s="6"/>
      <c r="K11" s="1" t="s">
        <v>75</v>
      </c>
      <c r="L11" s="1" t="s">
        <v>125</v>
      </c>
      <c r="M11" s="1" t="s">
        <v>1</v>
      </c>
      <c r="N11" s="1">
        <v>74.92</v>
      </c>
      <c r="O11" s="1">
        <v>32.18</v>
      </c>
      <c r="P11" s="1">
        <v>80.418750000000003</v>
      </c>
      <c r="S11" s="5"/>
      <c r="T11" s="6"/>
    </row>
    <row r="12" spans="1:20">
      <c r="A12" t="s">
        <v>78</v>
      </c>
      <c r="B12" t="s">
        <v>126</v>
      </c>
      <c r="C12" t="s">
        <v>0</v>
      </c>
      <c r="D12">
        <v>91.74</v>
      </c>
      <c r="E12">
        <v>27.14</v>
      </c>
      <c r="F12">
        <v>89.417812500000025</v>
      </c>
      <c r="G12">
        <f>AVERAGE(E12:E13)</f>
        <v>27.245000000000001</v>
      </c>
      <c r="H12" s="1">
        <f t="shared" si="0"/>
        <v>5.0333819051000016E-54</v>
      </c>
      <c r="I12" s="5">
        <v>3.3850680149770485E-43</v>
      </c>
      <c r="J12" s="6">
        <f t="shared" si="1"/>
        <v>1.4869367122994512E-11</v>
      </c>
      <c r="K12" t="s">
        <v>84</v>
      </c>
      <c r="L12" t="s">
        <v>126</v>
      </c>
      <c r="M12" t="s">
        <v>1</v>
      </c>
      <c r="N12">
        <v>79.77</v>
      </c>
      <c r="O12">
        <v>33.36</v>
      </c>
      <c r="P12">
        <v>80.418750000000003</v>
      </c>
      <c r="Q12">
        <f>AVERAGE(O12:O13)</f>
        <v>32.739999999999995</v>
      </c>
      <c r="R12" s="1">
        <f t="shared" si="2"/>
        <v>2.7725676126722536E-63</v>
      </c>
      <c r="S12" s="5">
        <v>3.3850680149770485E-43</v>
      </c>
      <c r="T12" s="6">
        <f t="shared" si="3"/>
        <v>8.1905816970447259E-21</v>
      </c>
    </row>
    <row r="13" spans="1:20">
      <c r="A13" t="s">
        <v>81</v>
      </c>
      <c r="B13" t="s">
        <v>126</v>
      </c>
      <c r="C13" t="s">
        <v>0</v>
      </c>
      <c r="D13">
        <v>85.17</v>
      </c>
      <c r="E13">
        <v>27.35</v>
      </c>
      <c r="F13">
        <v>89.417812500000025</v>
      </c>
      <c r="H13" s="1"/>
      <c r="I13" s="5"/>
      <c r="J13" s="6"/>
      <c r="K13" t="s">
        <v>87</v>
      </c>
      <c r="L13" t="s">
        <v>126</v>
      </c>
      <c r="M13" t="s">
        <v>1</v>
      </c>
      <c r="N13">
        <v>72.790000000000006</v>
      </c>
      <c r="O13">
        <v>32.119999999999997</v>
      </c>
      <c r="P13">
        <v>80.418750000000003</v>
      </c>
      <c r="R13" s="1"/>
      <c r="T13" s="6"/>
    </row>
    <row r="14" spans="1:20" s="1" customFormat="1">
      <c r="A14" s="1" t="s">
        <v>90</v>
      </c>
      <c r="B14" s="1" t="s">
        <v>127</v>
      </c>
      <c r="C14" s="1" t="s">
        <v>0</v>
      </c>
      <c r="D14" s="1">
        <v>91.58</v>
      </c>
      <c r="E14" s="1">
        <v>26.39</v>
      </c>
      <c r="F14" s="1">
        <v>89.417812500000025</v>
      </c>
      <c r="G14" s="1">
        <f>AVERAGE(E14:E15)</f>
        <v>26.48</v>
      </c>
      <c r="H14" s="1">
        <f t="shared" si="0"/>
        <v>1.5790438492591877E-52</v>
      </c>
      <c r="I14" s="5">
        <v>3.3769343218983556E-42</v>
      </c>
      <c r="J14" s="6">
        <f t="shared" si="1"/>
        <v>4.6759684931376535E-11</v>
      </c>
      <c r="K14" s="1" t="s">
        <v>96</v>
      </c>
      <c r="L14" s="1" t="s">
        <v>127</v>
      </c>
      <c r="M14" s="1" t="s">
        <v>1</v>
      </c>
      <c r="N14" s="1">
        <v>83.22</v>
      </c>
      <c r="O14" s="1">
        <v>30.78</v>
      </c>
      <c r="P14" s="1">
        <v>80.418750000000003</v>
      </c>
      <c r="Q14" s="1">
        <f>AVERAGE(O14:O15)</f>
        <v>30.695</v>
      </c>
      <c r="R14" s="1">
        <f t="shared" si="2"/>
        <v>2.2403383136997399E-59</v>
      </c>
      <c r="S14" s="5">
        <v>3.3769343218983556E-42</v>
      </c>
      <c r="T14" s="6">
        <f t="shared" si="3"/>
        <v>6.6342371516432859E-18</v>
      </c>
    </row>
    <row r="15" spans="1:20" s="1" customFormat="1">
      <c r="A15" s="1" t="s">
        <v>93</v>
      </c>
      <c r="B15" s="1" t="s">
        <v>127</v>
      </c>
      <c r="C15" s="1" t="s">
        <v>0</v>
      </c>
      <c r="D15" s="1">
        <v>97.06</v>
      </c>
      <c r="E15" s="1">
        <v>26.57</v>
      </c>
      <c r="F15" s="1">
        <v>89.417812500000025</v>
      </c>
      <c r="I15" s="5"/>
      <c r="J15" s="6"/>
      <c r="K15" s="1" t="s">
        <v>99</v>
      </c>
      <c r="L15" s="1" t="s">
        <v>127</v>
      </c>
      <c r="M15" s="1" t="s">
        <v>1</v>
      </c>
      <c r="N15" s="1">
        <v>93.6</v>
      </c>
      <c r="O15" s="1">
        <v>30.61</v>
      </c>
      <c r="P15" s="1">
        <v>80.418750000000003</v>
      </c>
      <c r="S15" s="5"/>
      <c r="T15" s="6"/>
    </row>
    <row r="16" spans="1:20" ht="14" thickBot="1">
      <c r="A16" t="s">
        <v>102</v>
      </c>
      <c r="B16" t="s">
        <v>128</v>
      </c>
      <c r="C16" t="s">
        <v>0</v>
      </c>
      <c r="D16">
        <v>95.91</v>
      </c>
      <c r="E16">
        <v>27.79</v>
      </c>
      <c r="F16">
        <v>89.417812500000025</v>
      </c>
      <c r="G16">
        <f>AVERAGE(E16:E17)</f>
        <v>27.57</v>
      </c>
      <c r="H16" s="1">
        <f t="shared" si="0"/>
        <v>1.1643333438954261E-54</v>
      </c>
      <c r="I16" s="5">
        <v>1.7094170386317186E-43</v>
      </c>
      <c r="J16" s="6">
        <f t="shared" si="1"/>
        <v>6.8112889808762058E-12</v>
      </c>
      <c r="K16" t="s">
        <v>108</v>
      </c>
      <c r="L16" t="s">
        <v>128</v>
      </c>
      <c r="M16" t="s">
        <v>1</v>
      </c>
      <c r="N16">
        <v>80.48</v>
      </c>
      <c r="O16">
        <v>32.159999999999997</v>
      </c>
      <c r="P16">
        <v>80.418750000000003</v>
      </c>
      <c r="Q16">
        <f>AVERAGE(O16:O17)</f>
        <v>32.39</v>
      </c>
      <c r="R16" s="1">
        <f t="shared" si="2"/>
        <v>1.2931106735380752E-62</v>
      </c>
      <c r="S16" s="5">
        <v>1.7094170386317186E-43</v>
      </c>
      <c r="T16" s="6">
        <f t="shared" si="3"/>
        <v>7.5646296036286697E-20</v>
      </c>
    </row>
    <row r="17" spans="1:20" ht="14" thickBot="1">
      <c r="A17" t="s">
        <v>105</v>
      </c>
      <c r="B17" t="s">
        <v>128</v>
      </c>
      <c r="C17" t="s">
        <v>0</v>
      </c>
      <c r="D17">
        <v>87.62</v>
      </c>
      <c r="E17">
        <v>27.35</v>
      </c>
      <c r="F17">
        <v>89.417812500000025</v>
      </c>
      <c r="H17" s="3">
        <f>SUM(H2+H4+H6+H8+H10+H12+H14+H16)/8</f>
        <v>2.3323672291904372E-53</v>
      </c>
      <c r="I17" s="5"/>
      <c r="J17" s="8">
        <f>(SUM(J2,J4,J6,J8,J10,J12,J14,J16))/8</f>
        <v>3.8681404071310238E-11</v>
      </c>
      <c r="K17" t="s">
        <v>111</v>
      </c>
      <c r="L17" t="s">
        <v>128</v>
      </c>
      <c r="M17" t="s">
        <v>1</v>
      </c>
      <c r="N17">
        <v>80.739999999999995</v>
      </c>
      <c r="O17">
        <v>32.619999999999997</v>
      </c>
      <c r="P17">
        <v>80.418750000000003</v>
      </c>
      <c r="R17" s="3">
        <f>SUM(R2+R4+R6+R8+R10+R12+R14+R16)</f>
        <v>2.3567629908981068E-59</v>
      </c>
      <c r="T17" s="8">
        <f>SUM(T2,T4,T6,T8,T10,T12,T14,T16)/8</f>
        <v>2.6282320074136348E-18</v>
      </c>
    </row>
    <row r="18" spans="1:20" s="1" customFormat="1">
      <c r="A18" s="1" t="s">
        <v>16</v>
      </c>
      <c r="B18" s="1" t="s">
        <v>113</v>
      </c>
      <c r="C18" s="1" t="s">
        <v>0</v>
      </c>
      <c r="D18" s="1">
        <v>89.9</v>
      </c>
      <c r="E18" s="1">
        <v>27.63</v>
      </c>
      <c r="F18" s="1">
        <v>89.417812500000025</v>
      </c>
      <c r="G18" s="1">
        <f>AVERAGE(E18:E19)</f>
        <v>27.33</v>
      </c>
      <c r="H18" s="1">
        <f t="shared" si="0"/>
        <v>3.4322451014020502E-54</v>
      </c>
      <c r="I18" s="5">
        <v>6.7194164016334164E-44</v>
      </c>
      <c r="J18" s="6">
        <f t="shared" si="1"/>
        <v>5.1079511913679124E-11</v>
      </c>
      <c r="K18" s="1" t="s">
        <v>23</v>
      </c>
      <c r="L18" s="1" t="s">
        <v>113</v>
      </c>
      <c r="M18" s="1" t="s">
        <v>1</v>
      </c>
      <c r="N18" s="1">
        <v>83.51</v>
      </c>
      <c r="O18" s="1">
        <v>32.369999999999997</v>
      </c>
      <c r="P18" s="1">
        <v>80.418750000000003</v>
      </c>
      <c r="Q18" s="1">
        <f>AVERAGE(O18:O19)</f>
        <v>32.215000000000003</v>
      </c>
      <c r="R18" s="1">
        <f t="shared" si="2"/>
        <v>2.7926240368928994E-62</v>
      </c>
      <c r="S18" s="5">
        <v>6.7194164016334164E-44</v>
      </c>
      <c r="T18" s="6">
        <f t="shared" si="3"/>
        <v>4.1560514633592929E-19</v>
      </c>
    </row>
    <row r="19" spans="1:20" s="1" customFormat="1">
      <c r="A19" s="1" t="s">
        <v>20</v>
      </c>
      <c r="B19" s="1" t="s">
        <v>113</v>
      </c>
      <c r="C19" s="1" t="s">
        <v>0</v>
      </c>
      <c r="D19" s="1">
        <v>85.13</v>
      </c>
      <c r="E19" s="1">
        <v>27.03</v>
      </c>
      <c r="F19" s="1">
        <v>89.417812500000025</v>
      </c>
      <c r="I19" s="5"/>
      <c r="J19" s="6"/>
      <c r="K19" s="1" t="s">
        <v>26</v>
      </c>
      <c r="L19" s="1" t="s">
        <v>113</v>
      </c>
      <c r="M19" s="1" t="s">
        <v>1</v>
      </c>
      <c r="N19" s="1">
        <v>86.88</v>
      </c>
      <c r="O19" s="1">
        <v>32.06</v>
      </c>
      <c r="P19" s="1">
        <v>80.418750000000003</v>
      </c>
      <c r="S19" s="5"/>
      <c r="T19" s="6"/>
    </row>
    <row r="20" spans="1:20">
      <c r="A20" t="s">
        <v>29</v>
      </c>
      <c r="B20" t="s">
        <v>114</v>
      </c>
      <c r="C20" t="s">
        <v>0</v>
      </c>
      <c r="D20">
        <v>83.2</v>
      </c>
      <c r="E20">
        <v>27.11</v>
      </c>
      <c r="F20">
        <v>89.417812500000025</v>
      </c>
      <c r="G20">
        <f>AVERAGE(E20:E21)</f>
        <v>27.25</v>
      </c>
      <c r="H20" s="1">
        <f t="shared" si="0"/>
        <v>4.9212860994976452E-54</v>
      </c>
      <c r="I20" s="5">
        <v>1.4575165962917795E-43</v>
      </c>
      <c r="J20" s="6">
        <f t="shared" si="1"/>
        <v>3.3764871782718662E-11</v>
      </c>
      <c r="K20" t="s">
        <v>35</v>
      </c>
      <c r="L20" t="s">
        <v>114</v>
      </c>
      <c r="M20" t="s">
        <v>1</v>
      </c>
      <c r="N20">
        <v>78.45</v>
      </c>
      <c r="O20">
        <v>32.909999999999997</v>
      </c>
      <c r="P20">
        <v>80.418750000000003</v>
      </c>
      <c r="Q20">
        <f>AVERAGE(O20:O21)</f>
        <v>32.64</v>
      </c>
      <c r="R20" s="1">
        <f t="shared" si="2"/>
        <v>4.3048159566121105E-63</v>
      </c>
      <c r="S20" s="5">
        <v>1.4575165962917795E-43</v>
      </c>
      <c r="T20" s="6">
        <f t="shared" si="3"/>
        <v>2.9535279169818329E-20</v>
      </c>
    </row>
    <row r="21" spans="1:20">
      <c r="A21" t="s">
        <v>32</v>
      </c>
      <c r="B21" t="s">
        <v>114</v>
      </c>
      <c r="C21" t="s">
        <v>0</v>
      </c>
      <c r="D21">
        <v>91.34</v>
      </c>
      <c r="E21">
        <v>27.39</v>
      </c>
      <c r="F21">
        <v>89.417812500000025</v>
      </c>
      <c r="H21" s="1"/>
      <c r="I21" s="5"/>
      <c r="J21" s="6"/>
      <c r="K21" t="s">
        <v>38</v>
      </c>
      <c r="L21" t="s">
        <v>114</v>
      </c>
      <c r="M21" t="s">
        <v>1</v>
      </c>
      <c r="N21">
        <v>82.18</v>
      </c>
      <c r="O21">
        <v>32.369999999999997</v>
      </c>
      <c r="P21">
        <v>80.418750000000003</v>
      </c>
      <c r="R21" s="1"/>
      <c r="T21" s="6"/>
    </row>
    <row r="22" spans="1:20" s="1" customFormat="1">
      <c r="A22" s="1" t="s">
        <v>41</v>
      </c>
      <c r="B22" s="1" t="s">
        <v>115</v>
      </c>
      <c r="C22" s="1" t="s">
        <v>0</v>
      </c>
      <c r="D22" s="1">
        <v>94.76</v>
      </c>
      <c r="E22" s="1">
        <v>27.32</v>
      </c>
      <c r="F22" s="1">
        <v>89.417812500000025</v>
      </c>
      <c r="G22" s="1">
        <f>AVERAGE(E22:E23)</f>
        <v>27.324999999999999</v>
      </c>
      <c r="H22" s="1">
        <f t="shared" si="0"/>
        <v>3.5104239091136523E-54</v>
      </c>
      <c r="I22" s="5">
        <v>3.9701043243356238E-43</v>
      </c>
      <c r="J22" s="6">
        <f t="shared" si="1"/>
        <v>8.842145249422642E-12</v>
      </c>
      <c r="K22" s="1" t="s">
        <v>47</v>
      </c>
      <c r="L22" s="1" t="s">
        <v>115</v>
      </c>
      <c r="M22" s="1" t="s">
        <v>1</v>
      </c>
      <c r="N22" s="1">
        <v>82.35</v>
      </c>
      <c r="O22" s="1">
        <v>31.9</v>
      </c>
      <c r="P22" s="1">
        <v>80.418750000000003</v>
      </c>
      <c r="Q22" s="1">
        <f>AVERAGE(O22:O23)</f>
        <v>31.614999999999998</v>
      </c>
      <c r="R22" s="1">
        <f t="shared" si="2"/>
        <v>3.9124349523309495E-61</v>
      </c>
      <c r="S22" s="5">
        <v>3.9701043243356238E-43</v>
      </c>
      <c r="T22" s="6">
        <f t="shared" si="3"/>
        <v>9.8547409153679484E-19</v>
      </c>
    </row>
    <row r="23" spans="1:20" s="1" customFormat="1">
      <c r="A23" s="1" t="s">
        <v>44</v>
      </c>
      <c r="B23" s="1" t="s">
        <v>115</v>
      </c>
      <c r="C23" s="1" t="s">
        <v>0</v>
      </c>
      <c r="D23" s="1">
        <v>85.76</v>
      </c>
      <c r="E23" s="1">
        <v>27.33</v>
      </c>
      <c r="F23" s="1">
        <v>89.417812500000025</v>
      </c>
      <c r="I23" s="5"/>
      <c r="J23" s="6"/>
      <c r="K23" s="1" t="s">
        <v>50</v>
      </c>
      <c r="L23" s="1" t="s">
        <v>115</v>
      </c>
      <c r="M23" s="1" t="s">
        <v>1</v>
      </c>
      <c r="N23" s="1">
        <v>80.8</v>
      </c>
      <c r="O23" s="1">
        <v>31.33</v>
      </c>
      <c r="P23" s="1">
        <v>80.418750000000003</v>
      </c>
      <c r="S23" s="5"/>
      <c r="T23" s="6"/>
    </row>
    <row r="24" spans="1:20">
      <c r="A24" t="s">
        <v>53</v>
      </c>
      <c r="B24" t="s">
        <v>116</v>
      </c>
      <c r="C24" t="s">
        <v>0</v>
      </c>
      <c r="D24">
        <v>89.69</v>
      </c>
      <c r="E24">
        <v>27.23</v>
      </c>
      <c r="F24">
        <v>89.417812500000025</v>
      </c>
      <c r="G24">
        <f>AVERAGE(E24:E25)</f>
        <v>27.34</v>
      </c>
      <c r="H24" s="1">
        <f t="shared" si="0"/>
        <v>3.2810719488534735E-54</v>
      </c>
      <c r="I24" s="5">
        <v>1.1634610182713295E-44</v>
      </c>
      <c r="J24" s="6">
        <f t="shared" si="1"/>
        <v>2.8200961590689909E-10</v>
      </c>
      <c r="K24" t="s">
        <v>59</v>
      </c>
      <c r="L24" t="s">
        <v>116</v>
      </c>
      <c r="M24" t="s">
        <v>1</v>
      </c>
      <c r="N24">
        <v>78.7</v>
      </c>
      <c r="O24">
        <v>32.51</v>
      </c>
      <c r="P24">
        <v>80.418750000000003</v>
      </c>
      <c r="Q24">
        <f>AVERAGE(O24:O25)</f>
        <v>32.159999999999997</v>
      </c>
      <c r="R24" s="1">
        <f t="shared" si="2"/>
        <v>3.5571511164885287E-62</v>
      </c>
      <c r="S24" s="5">
        <v>1.1634610182713295E-44</v>
      </c>
      <c r="T24" s="6">
        <f t="shared" si="3"/>
        <v>3.0573874505686009E-18</v>
      </c>
    </row>
    <row r="25" spans="1:20">
      <c r="A25" t="s">
        <v>56</v>
      </c>
      <c r="B25" t="s">
        <v>116</v>
      </c>
      <c r="C25" t="s">
        <v>0</v>
      </c>
      <c r="D25">
        <v>92.83</v>
      </c>
      <c r="E25">
        <v>27.45</v>
      </c>
      <c r="F25">
        <v>89.417812500000025</v>
      </c>
      <c r="H25" s="1"/>
      <c r="I25" s="5"/>
      <c r="J25" s="6"/>
      <c r="K25" t="s">
        <v>62</v>
      </c>
      <c r="L25" t="s">
        <v>116</v>
      </c>
      <c r="M25" t="s">
        <v>1</v>
      </c>
      <c r="N25">
        <v>81.16</v>
      </c>
      <c r="O25">
        <v>31.81</v>
      </c>
      <c r="P25">
        <v>80.418750000000003</v>
      </c>
      <c r="R25" s="1"/>
      <c r="T25" s="6"/>
    </row>
    <row r="26" spans="1:20" s="1" customFormat="1">
      <c r="A26" s="1" t="s">
        <v>65</v>
      </c>
      <c r="B26" s="1" t="s">
        <v>117</v>
      </c>
      <c r="C26" s="1" t="s">
        <v>0</v>
      </c>
      <c r="D26" s="1">
        <v>86.11</v>
      </c>
      <c r="E26" s="1">
        <v>27.49</v>
      </c>
      <c r="F26" s="1">
        <v>89.417812500000025</v>
      </c>
      <c r="G26" s="1">
        <f>AVERAGE(E26:E27)</f>
        <v>27.45</v>
      </c>
      <c r="H26" s="1">
        <f t="shared" si="0"/>
        <v>1.9990691373697271E-54</v>
      </c>
      <c r="I26" s="5">
        <v>1.6749512370286166E-44</v>
      </c>
      <c r="J26" s="6">
        <f t="shared" si="1"/>
        <v>1.1935088575570114E-10</v>
      </c>
      <c r="K26" s="1" t="s">
        <v>71</v>
      </c>
      <c r="L26" s="1" t="s">
        <v>117</v>
      </c>
      <c r="M26" s="1" t="s">
        <v>1</v>
      </c>
      <c r="N26" s="1">
        <v>56.44</v>
      </c>
      <c r="O26" s="1">
        <v>31.58</v>
      </c>
      <c r="P26" s="1">
        <v>80.418750000000003</v>
      </c>
      <c r="Q26" s="1">
        <f>AVERAGE(O26:O27)</f>
        <v>31.81</v>
      </c>
      <c r="R26" s="1">
        <f t="shared" si="2"/>
        <v>1.6590362143363431E-61</v>
      </c>
      <c r="S26" s="5">
        <v>1.6749512370286166E-44</v>
      </c>
      <c r="T26" s="6">
        <f t="shared" si="3"/>
        <v>9.9049821729705574E-18</v>
      </c>
    </row>
    <row r="27" spans="1:20" s="1" customFormat="1">
      <c r="A27" s="1" t="s">
        <v>68</v>
      </c>
      <c r="B27" s="1" t="s">
        <v>117</v>
      </c>
      <c r="C27" s="1" t="s">
        <v>0</v>
      </c>
      <c r="D27" s="1">
        <v>89.37</v>
      </c>
      <c r="E27" s="1">
        <v>27.41</v>
      </c>
      <c r="F27" s="1">
        <v>89.417812500000025</v>
      </c>
      <c r="I27" s="5"/>
      <c r="J27" s="6"/>
      <c r="K27" s="1" t="s">
        <v>74</v>
      </c>
      <c r="L27" s="1" t="s">
        <v>117</v>
      </c>
      <c r="M27" s="1" t="s">
        <v>1</v>
      </c>
      <c r="N27" s="1">
        <v>76.959999999999994</v>
      </c>
      <c r="O27" s="1">
        <v>32.04</v>
      </c>
      <c r="P27" s="1">
        <v>80.418750000000003</v>
      </c>
      <c r="S27" s="5"/>
      <c r="T27" s="6"/>
    </row>
    <row r="28" spans="1:20">
      <c r="A28" t="s">
        <v>77</v>
      </c>
      <c r="B28" t="s">
        <v>118</v>
      </c>
      <c r="C28" t="s">
        <v>0</v>
      </c>
      <c r="D28">
        <v>94.01</v>
      </c>
      <c r="E28">
        <v>27.98</v>
      </c>
      <c r="F28">
        <v>89.417812500000025</v>
      </c>
      <c r="G28">
        <f>AVERAGE(E28:E29)</f>
        <v>27.83</v>
      </c>
      <c r="H28" s="1">
        <f t="shared" si="0"/>
        <v>3.6095353209582591E-55</v>
      </c>
      <c r="I28" s="5">
        <v>1.3678269043854084E-45</v>
      </c>
      <c r="J28" s="6">
        <f t="shared" si="1"/>
        <v>2.6388831140736295E-10</v>
      </c>
      <c r="K28" t="s">
        <v>83</v>
      </c>
      <c r="L28" t="s">
        <v>118</v>
      </c>
      <c r="M28" t="s">
        <v>1</v>
      </c>
      <c r="N28">
        <v>59.22</v>
      </c>
      <c r="O28">
        <v>34.119999999999997</v>
      </c>
      <c r="P28">
        <v>80.418750000000003</v>
      </c>
      <c r="Q28">
        <f>AVERAGE(O28:O29)</f>
        <v>33.65</v>
      </c>
      <c r="R28" s="1">
        <f t="shared" si="2"/>
        <v>5.0596784077968229E-65</v>
      </c>
      <c r="S28" s="5">
        <v>1.3678269043854084E-45</v>
      </c>
      <c r="T28" s="6">
        <f t="shared" si="3"/>
        <v>3.6990633767876031E-20</v>
      </c>
    </row>
    <row r="29" spans="1:20">
      <c r="A29" t="s">
        <v>80</v>
      </c>
      <c r="B29" t="s">
        <v>118</v>
      </c>
      <c r="C29" t="s">
        <v>0</v>
      </c>
      <c r="D29">
        <v>92.51</v>
      </c>
      <c r="E29">
        <v>27.68</v>
      </c>
      <c r="F29">
        <v>89.417812500000025</v>
      </c>
      <c r="H29" s="1"/>
      <c r="I29" s="5"/>
      <c r="J29" s="6"/>
      <c r="K29" t="s">
        <v>86</v>
      </c>
      <c r="L29" t="s">
        <v>118</v>
      </c>
      <c r="M29" t="s">
        <v>1</v>
      </c>
      <c r="N29">
        <v>78.760000000000005</v>
      </c>
      <c r="O29">
        <v>33.18</v>
      </c>
      <c r="P29">
        <v>80.418750000000003</v>
      </c>
      <c r="R29" s="1"/>
      <c r="T29" s="6"/>
    </row>
    <row r="30" spans="1:20" s="1" customFormat="1">
      <c r="A30" s="1" t="s">
        <v>89</v>
      </c>
      <c r="B30" s="1" t="s">
        <v>119</v>
      </c>
      <c r="C30" s="1" t="s">
        <v>0</v>
      </c>
      <c r="D30" s="1">
        <v>91.94</v>
      </c>
      <c r="E30" s="1">
        <v>26.97</v>
      </c>
      <c r="F30" s="1">
        <v>89.417812500000025</v>
      </c>
      <c r="G30" s="1">
        <f>AVERAGE(E30:E31)</f>
        <v>26.854999999999997</v>
      </c>
      <c r="H30" s="1">
        <f t="shared" si="0"/>
        <v>2.916076693742994E-53</v>
      </c>
      <c r="I30" s="5">
        <v>8.6116004662582006E-43</v>
      </c>
      <c r="J30" s="6">
        <f t="shared" si="1"/>
        <v>3.3862192111312026E-11</v>
      </c>
      <c r="K30" s="1" t="s">
        <v>95</v>
      </c>
      <c r="L30" s="1" t="s">
        <v>119</v>
      </c>
      <c r="M30" s="1" t="s">
        <v>1</v>
      </c>
      <c r="N30" s="1">
        <v>85</v>
      </c>
      <c r="O30" s="1">
        <v>31.13</v>
      </c>
      <c r="P30" s="1">
        <v>80.418750000000003</v>
      </c>
      <c r="Q30" s="1">
        <f>AVERAGE(O30:O31)</f>
        <v>31.155000000000001</v>
      </c>
      <c r="R30" s="1">
        <f t="shared" si="2"/>
        <v>2.9606043172914536E-60</v>
      </c>
      <c r="S30" s="5">
        <v>8.6116004662582006E-43</v>
      </c>
      <c r="T30" s="6">
        <f t="shared" si="3"/>
        <v>3.437925771047593E-18</v>
      </c>
    </row>
    <row r="31" spans="1:20" s="1" customFormat="1">
      <c r="A31" s="1" t="s">
        <v>92</v>
      </c>
      <c r="B31" s="1" t="s">
        <v>119</v>
      </c>
      <c r="C31" s="1" t="s">
        <v>0</v>
      </c>
      <c r="D31" s="1">
        <v>96.12</v>
      </c>
      <c r="E31" s="1">
        <v>26.74</v>
      </c>
      <c r="F31" s="1">
        <v>89.417812500000025</v>
      </c>
      <c r="I31" s="5"/>
      <c r="J31" s="6"/>
      <c r="K31" s="1" t="s">
        <v>98</v>
      </c>
      <c r="L31" s="1" t="s">
        <v>119</v>
      </c>
      <c r="M31" s="1" t="s">
        <v>1</v>
      </c>
      <c r="N31" s="1">
        <v>86.55</v>
      </c>
      <c r="O31" s="1">
        <v>31.18</v>
      </c>
      <c r="P31" s="1">
        <v>80.418750000000003</v>
      </c>
      <c r="S31" s="5"/>
      <c r="T31" s="6"/>
    </row>
    <row r="32" spans="1:20" ht="14" thickBot="1">
      <c r="A32" t="s">
        <v>101</v>
      </c>
      <c r="B32" t="s">
        <v>120</v>
      </c>
      <c r="C32" t="s">
        <v>0</v>
      </c>
      <c r="D32">
        <v>84.4</v>
      </c>
      <c r="E32">
        <v>27.27</v>
      </c>
      <c r="F32">
        <v>89.417812500000025</v>
      </c>
      <c r="G32">
        <f>AVERAGE(E32:E33)</f>
        <v>27.234999999999999</v>
      </c>
      <c r="H32" s="1">
        <f t="shared" si="0"/>
        <v>5.2652915439120433E-54</v>
      </c>
      <c r="I32" s="5">
        <v>2.9598405122405486E-44</v>
      </c>
      <c r="J32" s="6">
        <f t="shared" si="1"/>
        <v>1.7789105602606633E-10</v>
      </c>
      <c r="K32" t="s">
        <v>107</v>
      </c>
      <c r="L32" t="s">
        <v>120</v>
      </c>
      <c r="M32" t="s">
        <v>1</v>
      </c>
      <c r="N32">
        <v>74.959999999999994</v>
      </c>
      <c r="O32">
        <v>32.07</v>
      </c>
      <c r="P32">
        <v>80.418750000000003</v>
      </c>
      <c r="Q32">
        <f>AVERAGE(O32:O33)</f>
        <v>32.25</v>
      </c>
      <c r="R32" s="1">
        <f t="shared" si="2"/>
        <v>2.3940715003663956E-62</v>
      </c>
      <c r="S32" s="5">
        <v>2.9598405122405486E-44</v>
      </c>
      <c r="T32" s="6">
        <f t="shared" si="3"/>
        <v>8.0885152104162683E-19</v>
      </c>
    </row>
    <row r="33" spans="1:20" ht="14" thickBot="1">
      <c r="A33" t="s">
        <v>104</v>
      </c>
      <c r="B33" t="s">
        <v>120</v>
      </c>
      <c r="C33" t="s">
        <v>0</v>
      </c>
      <c r="D33">
        <v>81.819999999999993</v>
      </c>
      <c r="E33">
        <v>27.2</v>
      </c>
      <c r="F33">
        <v>89.417812500000025</v>
      </c>
      <c r="H33" s="3">
        <f>SUM(H18+H20+H22+H24+H26+H28+H30+H32)/8</f>
        <v>6.491388526209295E-54</v>
      </c>
      <c r="I33" s="7"/>
      <c r="J33" s="8">
        <f>SUM(J18,J20,J22,J24,J26,J28,J30,J32)/8</f>
        <v>1.2133607376914525E-10</v>
      </c>
      <c r="K33" t="s">
        <v>110</v>
      </c>
      <c r="L33" t="s">
        <v>120</v>
      </c>
      <c r="M33" t="s">
        <v>1</v>
      </c>
      <c r="N33">
        <v>78.59</v>
      </c>
      <c r="O33">
        <v>32.43</v>
      </c>
      <c r="P33">
        <v>80.418750000000003</v>
      </c>
      <c r="R33" s="3">
        <f>SUM(R18+R20+R22+R24+R26+R28+R30+R32)/8</f>
        <v>4.5119316415454388E-61</v>
      </c>
      <c r="T33" s="9">
        <f>SUM(T18,T20,T22,T24,T26,T28,T30,T32)/8</f>
        <v>2.3345940083048496E-18</v>
      </c>
    </row>
    <row r="34" spans="1:20" s="2" customFormat="1">
      <c r="A34" s="2" t="s">
        <v>67</v>
      </c>
      <c r="B34" s="2" t="s">
        <v>133</v>
      </c>
      <c r="C34" s="2" t="s">
        <v>0</v>
      </c>
      <c r="D34" s="2">
        <v>100.7</v>
      </c>
      <c r="E34" s="2">
        <v>22.78</v>
      </c>
      <c r="G34" s="2">
        <f>AVERAGE(E34:E35)</f>
        <v>23.164999999999999</v>
      </c>
      <c r="H34" s="2">
        <f>1/((1+F33)^G34)</f>
        <v>4.8236544235825633E-46</v>
      </c>
      <c r="J34" s="2">
        <f>STDEV(J2,J4,J6,J8,J10,J12,J14,J16)</f>
        <v>3.7088889374552612E-11</v>
      </c>
      <c r="K34" s="2" t="s">
        <v>73</v>
      </c>
      <c r="L34" s="2" t="s">
        <v>133</v>
      </c>
      <c r="M34" s="2" t="s">
        <v>1</v>
      </c>
      <c r="N34" s="2">
        <v>104.66</v>
      </c>
      <c r="O34" s="2">
        <v>21.12</v>
      </c>
      <c r="Q34" s="2">
        <f>AVERAGE(O34:O35)</f>
        <v>21.03</v>
      </c>
      <c r="R34" s="2">
        <f>1/((1+P33)^Q34)</f>
        <v>6.5684852167932298E-41</v>
      </c>
      <c r="S34" s="5"/>
      <c r="T34" s="2">
        <f>STDEV(T2,T4,T6,T8,T10,T12,T14,T16)</f>
        <v>3.6675264367176961E-18</v>
      </c>
    </row>
    <row r="35" spans="1:20" s="2" customFormat="1">
      <c r="A35" s="2" t="s">
        <v>70</v>
      </c>
      <c r="B35" s="2" t="s">
        <v>133</v>
      </c>
      <c r="C35" s="2" t="s">
        <v>0</v>
      </c>
      <c r="D35" s="2">
        <v>90.55</v>
      </c>
      <c r="E35" s="2">
        <v>23.55</v>
      </c>
      <c r="J35" s="2">
        <f>STDEV(J18,J20,J22,J24,J26,J28,J30,J32)</f>
        <v>1.0839794305868167E-10</v>
      </c>
      <c r="K35" s="2" t="s">
        <v>76</v>
      </c>
      <c r="L35" s="2" t="s">
        <v>133</v>
      </c>
      <c r="M35" s="2" t="s">
        <v>1</v>
      </c>
      <c r="N35" s="2">
        <v>118.48</v>
      </c>
      <c r="O35" s="2">
        <v>20.94</v>
      </c>
      <c r="S35" s="5"/>
      <c r="T35" s="2">
        <f>STDEV(T18,T20,T22,T24,T26,T28,T30,T32)</f>
        <v>3.326803662325437E-18</v>
      </c>
    </row>
    <row r="36" spans="1:20" s="2" customFormat="1">
      <c r="A36" s="2" t="s">
        <v>79</v>
      </c>
      <c r="B36" s="2" t="s">
        <v>134</v>
      </c>
      <c r="C36" s="2" t="s">
        <v>0</v>
      </c>
      <c r="D36" s="2">
        <v>102.21</v>
      </c>
      <c r="E36" s="2">
        <v>26.74</v>
      </c>
      <c r="G36" s="2">
        <f>AVERAGE(E36:E37)</f>
        <v>27.18</v>
      </c>
      <c r="H36" s="2">
        <f>1/((1+F33)^G36)</f>
        <v>6.745534894622294E-54</v>
      </c>
      <c r="K36" s="2" t="s">
        <v>85</v>
      </c>
      <c r="L36" s="2" t="s">
        <v>134</v>
      </c>
      <c r="M36" s="2" t="s">
        <v>1</v>
      </c>
      <c r="N36" s="2">
        <v>105.95</v>
      </c>
      <c r="O36" s="2">
        <v>24.7</v>
      </c>
      <c r="Q36" s="2">
        <f>AVERAGE(O36:O37)</f>
        <v>24.759999999999998</v>
      </c>
      <c r="R36" s="2">
        <f>1/((1+P33)^Q36)</f>
        <v>4.9030136360610525E-48</v>
      </c>
      <c r="S36" s="5"/>
    </row>
    <row r="37" spans="1:20" s="2" customFormat="1">
      <c r="A37" s="2" t="s">
        <v>82</v>
      </c>
      <c r="B37" s="2" t="s">
        <v>134</v>
      </c>
      <c r="C37" s="2" t="s">
        <v>0</v>
      </c>
      <c r="D37" s="2">
        <v>87.85</v>
      </c>
      <c r="E37" s="2">
        <v>27.62</v>
      </c>
      <c r="K37" s="2" t="s">
        <v>88</v>
      </c>
      <c r="L37" s="2" t="s">
        <v>134</v>
      </c>
      <c r="M37" s="2" t="s">
        <v>1</v>
      </c>
      <c r="N37" s="2">
        <v>104.17</v>
      </c>
      <c r="O37" s="2">
        <v>24.82</v>
      </c>
      <c r="S37" s="5"/>
    </row>
    <row r="38" spans="1:20" s="2" customFormat="1">
      <c r="A38" s="2" t="s">
        <v>91</v>
      </c>
      <c r="B38" s="2" t="s">
        <v>135</v>
      </c>
      <c r="C38" s="2" t="s">
        <v>0</v>
      </c>
      <c r="D38" s="2">
        <v>83.26</v>
      </c>
      <c r="E38" s="2">
        <v>31.06</v>
      </c>
      <c r="G38" s="2">
        <f>E38</f>
        <v>31.06</v>
      </c>
      <c r="H38" s="2">
        <f>1/((1+F33)^G38)</f>
        <v>1.7328097757924524E-61</v>
      </c>
      <c r="K38" s="2" t="s">
        <v>97</v>
      </c>
      <c r="L38" s="2" t="s">
        <v>135</v>
      </c>
      <c r="M38" s="2" t="s">
        <v>1</v>
      </c>
      <c r="N38" s="2">
        <v>84.71</v>
      </c>
      <c r="O38" s="2">
        <v>29.02</v>
      </c>
      <c r="Q38" s="2">
        <f>AVERAGE(O38:O39)</f>
        <v>29</v>
      </c>
      <c r="R38" s="2">
        <f>1/((1+P33)^Q38)</f>
        <v>3.881427833317701E-56</v>
      </c>
      <c r="S38" s="5"/>
    </row>
    <row r="39" spans="1:20" s="2" customFormat="1">
      <c r="A39" s="2" t="s">
        <v>94</v>
      </c>
      <c r="B39" s="2" t="s">
        <v>135</v>
      </c>
      <c r="C39" s="2" t="s">
        <v>0</v>
      </c>
      <c r="D39" s="2" t="s">
        <v>19</v>
      </c>
      <c r="E39" s="2" t="s">
        <v>19</v>
      </c>
      <c r="K39" s="2" t="s">
        <v>100</v>
      </c>
      <c r="L39" s="2" t="s">
        <v>135</v>
      </c>
      <c r="M39" s="2" t="s">
        <v>1</v>
      </c>
      <c r="N39" s="2">
        <v>97.58</v>
      </c>
      <c r="O39" s="2">
        <v>28.98</v>
      </c>
      <c r="S39" s="5"/>
    </row>
    <row r="40" spans="1:20" s="2" customFormat="1">
      <c r="A40" s="2" t="s">
        <v>103</v>
      </c>
      <c r="B40" s="2" t="s">
        <v>136</v>
      </c>
      <c r="C40" s="2" t="s">
        <v>0</v>
      </c>
      <c r="D40" s="2">
        <v>56.93</v>
      </c>
      <c r="E40" s="2">
        <v>35.83</v>
      </c>
      <c r="G40" s="2">
        <f>AVERAGE(E40:E41)</f>
        <v>36.11</v>
      </c>
      <c r="H40" s="2">
        <f>1/((1+F33)^G40)</f>
        <v>2.2891181584882339E-71</v>
      </c>
      <c r="K40" s="2" t="s">
        <v>109</v>
      </c>
      <c r="L40" s="2" t="s">
        <v>136</v>
      </c>
      <c r="M40" s="2" t="s">
        <v>1</v>
      </c>
      <c r="N40" s="2">
        <v>75.33</v>
      </c>
      <c r="O40" s="2">
        <v>33.799999999999997</v>
      </c>
      <c r="Q40" s="2">
        <f>AVERAGE(O40:O41)</f>
        <v>34.119999999999997</v>
      </c>
      <c r="R40" s="2">
        <f>1/((1+P33)^Q40)</f>
        <v>6.3985627253713082E-66</v>
      </c>
      <c r="S40" s="5"/>
    </row>
    <row r="41" spans="1:20" s="2" customFormat="1">
      <c r="A41" s="2" t="s">
        <v>106</v>
      </c>
      <c r="B41" s="2" t="s">
        <v>136</v>
      </c>
      <c r="C41" s="2" t="s">
        <v>0</v>
      </c>
      <c r="D41" s="2">
        <v>70.37</v>
      </c>
      <c r="E41" s="2">
        <v>36.39</v>
      </c>
      <c r="K41" s="2" t="s">
        <v>112</v>
      </c>
      <c r="L41" s="2" t="s">
        <v>136</v>
      </c>
      <c r="M41" s="2" t="s">
        <v>1</v>
      </c>
      <c r="N41" s="2">
        <v>82.95</v>
      </c>
      <c r="O41" s="2">
        <v>34.44</v>
      </c>
      <c r="S41" s="5"/>
    </row>
    <row r="42" spans="1:20">
      <c r="A42" t="s">
        <v>18</v>
      </c>
      <c r="B42" t="s">
        <v>129</v>
      </c>
      <c r="C42" t="s">
        <v>0</v>
      </c>
      <c r="D42" t="s">
        <v>19</v>
      </c>
      <c r="E42" t="s">
        <v>19</v>
      </c>
      <c r="G42" t="s">
        <v>7</v>
      </c>
      <c r="H42">
        <f>STDEV(H2,H4,H6,H8,H10,H12,H14,H16)</f>
        <v>5.4599589677062755E-53</v>
      </c>
      <c r="K42" t="s">
        <v>25</v>
      </c>
      <c r="L42" t="s">
        <v>129</v>
      </c>
      <c r="M42" t="s">
        <v>1</v>
      </c>
      <c r="N42" t="s">
        <v>19</v>
      </c>
      <c r="O42" t="s">
        <v>19</v>
      </c>
      <c r="R42">
        <f>STDEV(R2,R4,R6,R8,R10,R12,R14,R16)</f>
        <v>7.8672614183905513E-60</v>
      </c>
    </row>
    <row r="43" spans="1:20">
      <c r="A43" t="s">
        <v>22</v>
      </c>
      <c r="B43" t="s">
        <v>129</v>
      </c>
      <c r="C43" t="s">
        <v>0</v>
      </c>
      <c r="D43" t="s">
        <v>19</v>
      </c>
      <c r="E43" t="s">
        <v>19</v>
      </c>
      <c r="G43" s="4" t="s">
        <v>8</v>
      </c>
      <c r="H43">
        <f>STDEV(H18,H20,H22,H24,H26,H28,H30,H32)</f>
        <v>9.2904179574490233E-54</v>
      </c>
      <c r="K43" t="s">
        <v>28</v>
      </c>
      <c r="L43" t="s">
        <v>129</v>
      </c>
      <c r="M43" t="s">
        <v>1</v>
      </c>
      <c r="N43" t="s">
        <v>19</v>
      </c>
      <c r="O43" t="s">
        <v>19</v>
      </c>
      <c r="R43">
        <f>STDEV(R18,R20,R22,R24,R26,R28,R30,R32)</f>
        <v>1.0225883221258077E-60</v>
      </c>
    </row>
    <row r="44" spans="1:20">
      <c r="A44" t="s">
        <v>31</v>
      </c>
      <c r="B44" t="s">
        <v>130</v>
      </c>
      <c r="C44" t="s">
        <v>0</v>
      </c>
      <c r="D44" t="s">
        <v>19</v>
      </c>
      <c r="E44" t="s">
        <v>19</v>
      </c>
      <c r="K44" t="s">
        <v>37</v>
      </c>
      <c r="L44" t="s">
        <v>130</v>
      </c>
      <c r="M44" t="s">
        <v>1</v>
      </c>
      <c r="N44" t="s">
        <v>19</v>
      </c>
      <c r="O44" t="s">
        <v>19</v>
      </c>
    </row>
    <row r="45" spans="1:20">
      <c r="A45" t="s">
        <v>34</v>
      </c>
      <c r="B45" t="s">
        <v>130</v>
      </c>
      <c r="C45" t="s">
        <v>0</v>
      </c>
      <c r="D45" t="s">
        <v>19</v>
      </c>
      <c r="E45" t="s">
        <v>19</v>
      </c>
      <c r="K45" t="s">
        <v>40</v>
      </c>
      <c r="L45" t="s">
        <v>130</v>
      </c>
      <c r="M45" t="s">
        <v>1</v>
      </c>
      <c r="N45" t="s">
        <v>19</v>
      </c>
      <c r="O45" t="s">
        <v>19</v>
      </c>
    </row>
    <row r="46" spans="1:20">
      <c r="A46" t="s">
        <v>43</v>
      </c>
      <c r="B46" t="s">
        <v>131</v>
      </c>
      <c r="C46" t="s">
        <v>0</v>
      </c>
      <c r="D46" t="s">
        <v>19</v>
      </c>
      <c r="E46" t="s">
        <v>19</v>
      </c>
      <c r="K46" t="s">
        <v>49</v>
      </c>
      <c r="L46" t="s">
        <v>131</v>
      </c>
      <c r="M46" t="s">
        <v>1</v>
      </c>
      <c r="N46" t="s">
        <v>19</v>
      </c>
      <c r="O46" t="s">
        <v>19</v>
      </c>
    </row>
    <row r="47" spans="1:20">
      <c r="A47" t="s">
        <v>46</v>
      </c>
      <c r="B47" t="s">
        <v>131</v>
      </c>
      <c r="C47" t="s">
        <v>0</v>
      </c>
      <c r="D47" t="s">
        <v>19</v>
      </c>
      <c r="E47" t="s">
        <v>19</v>
      </c>
      <c r="K47" t="s">
        <v>52</v>
      </c>
      <c r="L47" t="s">
        <v>131</v>
      </c>
      <c r="M47" t="s">
        <v>1</v>
      </c>
      <c r="N47" t="s">
        <v>19</v>
      </c>
      <c r="O47" t="s">
        <v>19</v>
      </c>
    </row>
    <row r="48" spans="1:20">
      <c r="A48" t="s">
        <v>55</v>
      </c>
      <c r="B48" t="s">
        <v>132</v>
      </c>
      <c r="C48" t="s">
        <v>0</v>
      </c>
      <c r="D48" t="s">
        <v>19</v>
      </c>
      <c r="E48" t="s">
        <v>19</v>
      </c>
      <c r="K48" t="s">
        <v>61</v>
      </c>
      <c r="L48" t="s">
        <v>132</v>
      </c>
      <c r="M48" t="s">
        <v>1</v>
      </c>
      <c r="N48" t="s">
        <v>19</v>
      </c>
      <c r="O48" t="s">
        <v>19</v>
      </c>
    </row>
    <row r="49" spans="1:15">
      <c r="A49" t="s">
        <v>58</v>
      </c>
      <c r="B49" t="s">
        <v>132</v>
      </c>
      <c r="C49" t="s">
        <v>0</v>
      </c>
      <c r="D49" t="s">
        <v>19</v>
      </c>
      <c r="E49" t="s">
        <v>19</v>
      </c>
      <c r="K49" t="s">
        <v>64</v>
      </c>
      <c r="L49" t="s">
        <v>132</v>
      </c>
      <c r="M49" t="s">
        <v>1</v>
      </c>
      <c r="N49" t="s">
        <v>19</v>
      </c>
      <c r="O49" t="s">
        <v>19</v>
      </c>
    </row>
  </sheetData>
  <sheetCalcPr fullCalcOnLoad="1"/>
  <sortState ref="A2:E1048576">
    <sortCondition ref="C3:C1048576"/>
    <sortCondition ref="B3:B1048576"/>
  </sortState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0:B43"/>
  <sheetViews>
    <sheetView view="pageLayout" topLeftCell="A2" workbookViewId="0">
      <selection activeCell="F14" sqref="F14"/>
    </sheetView>
  </sheetViews>
  <sheetFormatPr baseColWidth="10" defaultRowHeight="13"/>
  <sheetData>
    <row r="40" spans="1:2">
      <c r="A40" t="s">
        <v>9</v>
      </c>
      <c r="B40">
        <v>5.4599589677062755E-53</v>
      </c>
    </row>
    <row r="41" spans="1:2">
      <c r="A41" t="s">
        <v>10</v>
      </c>
      <c r="B41">
        <v>9.2904179574490233E-54</v>
      </c>
    </row>
    <row r="42" spans="1:2">
      <c r="A42" t="s">
        <v>11</v>
      </c>
      <c r="B42">
        <v>7.8672614183905513E-60</v>
      </c>
    </row>
    <row r="43" spans="1:2">
      <c r="A43" t="s">
        <v>12</v>
      </c>
      <c r="B43">
        <v>1.0225883221258077E-60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2010-03-24T17:26:48Z</dcterms:created>
  <dcterms:modified xsi:type="dcterms:W3CDTF">2010-03-26T19:30:44Z</dcterms:modified>
</cp:coreProperties>
</file>